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22260" firstSheet="2"/>
  </bookViews>
  <sheets>
    <sheet name="厨房杂件3.7" sheetId="9" r:id="rId1"/>
  </sheets>
  <definedNames>
    <definedName name="_xlnm._FilterDatabase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9" name="ID_36E7EBEC2EA04EF99C009FD33AF2BD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58745" y="38501955"/>
          <a:ext cx="967740" cy="7181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A09026A13AE442ADBA089023291A73B5" descr="O1CN0189APsc2BqDMmc528r_!!22116377383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47950" y="39663370"/>
          <a:ext cx="1148715" cy="750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69A6A2539A20448CA1CE2EDDB43DE287" descr="1562172720(1)"/>
        <xdr:cNvPicPr/>
      </xdr:nvPicPr>
      <xdr:blipFill>
        <a:blip r:embed="rId3"/>
        <a:stretch>
          <a:fillRect/>
        </a:stretch>
      </xdr:blipFill>
      <xdr:spPr>
        <a:xfrm>
          <a:off x="2795270" y="37554535"/>
          <a:ext cx="699770" cy="5600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B572A40F9217466C9F29F0C59B29AEC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57500" y="36701095"/>
          <a:ext cx="404495" cy="6242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1EC988F8FF0049AF96C22BBA5A621E35" descr="http://i02.c.aliimg.com/img/ibank/2013/080/308/750803080_1384341659.jpg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895600" y="35014535"/>
          <a:ext cx="638810" cy="4756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1AD81934896F4BBDA660C6BB55927E6A" descr="http://i02.c.aliimg.com/img/ibank/2013/080/308/750803080_1384341659.jpg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895600" y="34150935"/>
          <a:ext cx="638810" cy="4756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F935DCA55E8444E0AC81F3D151E75591" descr="1562168481(1)"/>
        <xdr:cNvPicPr/>
      </xdr:nvPicPr>
      <xdr:blipFill>
        <a:blip r:embed="rId6"/>
        <a:stretch>
          <a:fillRect/>
        </a:stretch>
      </xdr:blipFill>
      <xdr:spPr>
        <a:xfrm>
          <a:off x="2757170" y="33280350"/>
          <a:ext cx="923290" cy="5060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0B0025DB3AF7417CAC3C875CD3EE12F8" descr="1562168481(1)"/>
        <xdr:cNvPicPr/>
      </xdr:nvPicPr>
      <xdr:blipFill>
        <a:blip r:embed="rId7"/>
        <a:stretch>
          <a:fillRect/>
        </a:stretch>
      </xdr:blipFill>
      <xdr:spPr>
        <a:xfrm>
          <a:off x="2757170" y="32275145"/>
          <a:ext cx="848360" cy="775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C4FC2B84BA3E41178F98B813C6F251AB" descr="1562168481(1)"/>
        <xdr:cNvPicPr/>
      </xdr:nvPicPr>
      <xdr:blipFill>
        <a:blip r:embed="rId8"/>
        <a:stretch>
          <a:fillRect/>
        </a:stretch>
      </xdr:blipFill>
      <xdr:spPr>
        <a:xfrm>
          <a:off x="2731135" y="31472505"/>
          <a:ext cx="819150" cy="650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AAB938282B9F42AEA08C2AE1356A3F6A" descr="u=4236912848,728683398&amp;fm=21&amp;gp=0"/>
        <xdr:cNvPicPr/>
      </xdr:nvPicPr>
      <xdr:blipFill>
        <a:blip r:embed="rId9"/>
        <a:stretch>
          <a:fillRect/>
        </a:stretch>
      </xdr:blipFill>
      <xdr:spPr>
        <a:xfrm>
          <a:off x="2867660" y="30561280"/>
          <a:ext cx="601980" cy="5702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0230199B2C0F4BDEAD38F71BA2798B6A" descr="u=4236912848,728683398&amp;fm=21&amp;gp=0"/>
        <xdr:cNvPicPr/>
      </xdr:nvPicPr>
      <xdr:blipFill>
        <a:blip r:embed="rId10"/>
        <a:stretch>
          <a:fillRect/>
        </a:stretch>
      </xdr:blipFill>
      <xdr:spPr>
        <a:xfrm>
          <a:off x="2786380" y="29785945"/>
          <a:ext cx="758825" cy="647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1DE85111CAAA431BB7AA4F4306E807F9" descr="u=2252804561,1571494862&amp;fm=21&amp;gp=0"/>
        <xdr:cNvPicPr/>
      </xdr:nvPicPr>
      <xdr:blipFill>
        <a:blip r:embed="rId11"/>
        <a:stretch>
          <a:fillRect/>
        </a:stretch>
      </xdr:blipFill>
      <xdr:spPr>
        <a:xfrm>
          <a:off x="2683510" y="28996005"/>
          <a:ext cx="804545" cy="320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0E02C4CD6D5F4142A343630D15058D20" descr="u=1807139036,3796723946&amp;fm=21&amp;gp=0"/>
        <xdr:cNvPicPr/>
      </xdr:nvPicPr>
      <xdr:blipFill>
        <a:blip r:embed="rId12"/>
        <a:stretch>
          <a:fillRect/>
        </a:stretch>
      </xdr:blipFill>
      <xdr:spPr>
        <a:xfrm>
          <a:off x="2770505" y="28377515"/>
          <a:ext cx="721995" cy="3251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7CAB014285F4433F9ED926BD4F6A4550" descr="3280726581359688894703"/>
        <xdr:cNvPicPr/>
      </xdr:nvPicPr>
      <xdr:blipFill>
        <a:blip r:embed="rId13"/>
        <a:stretch>
          <a:fillRect/>
        </a:stretch>
      </xdr:blipFill>
      <xdr:spPr>
        <a:xfrm>
          <a:off x="2775585" y="27724735"/>
          <a:ext cx="654685" cy="3028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45C97B59CE794AFBB49FBD3AC07578A0" descr="小勺子"/>
        <xdr:cNvPicPr/>
      </xdr:nvPicPr>
      <xdr:blipFill>
        <a:blip r:embed="rId14"/>
        <a:srcRect t="7486" b="10695"/>
        <a:stretch>
          <a:fillRect/>
        </a:stretch>
      </xdr:blipFill>
      <xdr:spPr>
        <a:xfrm>
          <a:off x="2906395" y="26818590"/>
          <a:ext cx="398780" cy="3448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43F816B8FC5E4BAA90148A152CD2EDD9" descr="u=4236912848,728683398&amp;fm=21&amp;gp=0"/>
        <xdr:cNvPicPr/>
      </xdr:nvPicPr>
      <xdr:blipFill>
        <a:blip r:embed="rId15"/>
        <a:stretch>
          <a:fillRect/>
        </a:stretch>
      </xdr:blipFill>
      <xdr:spPr>
        <a:xfrm>
          <a:off x="2773045" y="26073735"/>
          <a:ext cx="701040" cy="3194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73308A695A3D4F8B846213976001B8B4" descr="u=4236912848,728683398&amp;fm=21&amp;gp=0"/>
        <xdr:cNvPicPr/>
      </xdr:nvPicPr>
      <xdr:blipFill>
        <a:blip r:embed="rId15"/>
        <a:stretch>
          <a:fillRect/>
        </a:stretch>
      </xdr:blipFill>
      <xdr:spPr>
        <a:xfrm>
          <a:off x="2774315" y="25277445"/>
          <a:ext cx="697865" cy="3187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5A63CFF7C4874D6291783168C51D838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686050" y="24306530"/>
          <a:ext cx="770890" cy="5772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402BF4EF958C4B5690E9E58883EAA1AE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753360" y="23278465"/>
          <a:ext cx="657225" cy="400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D705420EFC954ED4896A53FB29CB556F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944495" y="22446615"/>
          <a:ext cx="412115" cy="5511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0EB13CA76CE940AE9FC540190202F36B" descr="圆形贮物桶"/>
        <xdr:cNvPicPr/>
      </xdr:nvPicPr>
      <xdr:blipFill>
        <a:blip r:embed="rId19"/>
        <a:srcRect l="11333" t="7362" r="12000" b="8589"/>
        <a:stretch>
          <a:fillRect/>
        </a:stretch>
      </xdr:blipFill>
      <xdr:spPr>
        <a:xfrm>
          <a:off x="2914015" y="21585555"/>
          <a:ext cx="496570" cy="5226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D167568AFB214C04BD4245D98E4AAF98" descr="不锈钢纱网油格"/>
        <xdr:cNvPicPr/>
      </xdr:nvPicPr>
      <xdr:blipFill>
        <a:blip r:embed="rId20"/>
        <a:stretch>
          <a:fillRect/>
        </a:stretch>
      </xdr:blipFill>
      <xdr:spPr>
        <a:xfrm>
          <a:off x="2835275" y="20818475"/>
          <a:ext cx="667385" cy="3575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9FFFB60ECBEB45399F7D2CAC199E1757" descr="不锈钢纱网油格"/>
        <xdr:cNvPicPr/>
      </xdr:nvPicPr>
      <xdr:blipFill>
        <a:blip r:embed="rId21"/>
        <a:stretch>
          <a:fillRect/>
        </a:stretch>
      </xdr:blipFill>
      <xdr:spPr>
        <a:xfrm>
          <a:off x="2923540" y="19996150"/>
          <a:ext cx="533400" cy="3803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069529D4886C40A8A30BCEFBAFC45BF5" descr="不锈钢纱网油格"/>
        <xdr:cNvPicPr/>
      </xdr:nvPicPr>
      <xdr:blipFill>
        <a:blip r:embed="rId22"/>
        <a:srcRect l="12396" t="28415" r="9917" b="24043"/>
        <a:stretch>
          <a:fillRect/>
        </a:stretch>
      </xdr:blipFill>
      <xdr:spPr>
        <a:xfrm>
          <a:off x="2846705" y="19312255"/>
          <a:ext cx="755015" cy="219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5CD78B2502344DDCA5133EBF50B461F4" descr="不锈钢桶2"/>
        <xdr:cNvPicPr>
          <a:picLocks noChangeAspect="1"/>
        </xdr:cNvPicPr>
      </xdr:nvPicPr>
      <xdr:blipFill>
        <a:blip r:embed="rId23"/>
        <a:srcRect l="5461" t="8333" r="5801" b="6667"/>
        <a:stretch>
          <a:fillRect/>
        </a:stretch>
      </xdr:blipFill>
      <xdr:spPr>
        <a:xfrm>
          <a:off x="2934970" y="18334990"/>
          <a:ext cx="504825" cy="4870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F71E19BDBB29435AA6196F7382F0E766" descr="不锈钢桶2"/>
        <xdr:cNvPicPr>
          <a:picLocks noChangeAspect="1"/>
        </xdr:cNvPicPr>
      </xdr:nvPicPr>
      <xdr:blipFill>
        <a:blip r:embed="rId23"/>
        <a:srcRect l="5461" t="8333" r="5801" b="6667"/>
        <a:stretch>
          <a:fillRect/>
        </a:stretch>
      </xdr:blipFill>
      <xdr:spPr>
        <a:xfrm>
          <a:off x="2934970" y="17470755"/>
          <a:ext cx="504825" cy="4838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AB52B9FE05CE4323854CE896BD9ACB32" descr="不锈钢桶2"/>
        <xdr:cNvPicPr>
          <a:picLocks noChangeAspect="1"/>
        </xdr:cNvPicPr>
      </xdr:nvPicPr>
      <xdr:blipFill>
        <a:blip r:embed="rId23"/>
        <a:srcRect l="5461" t="8333" r="5801" b="6667"/>
        <a:stretch>
          <a:fillRect/>
        </a:stretch>
      </xdr:blipFill>
      <xdr:spPr>
        <a:xfrm>
          <a:off x="2906395" y="16645255"/>
          <a:ext cx="504190" cy="4870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AC0BAEA1F1FA4E2A809B2C13DC689F97" descr="u=4001498693,1517632226&amp;fm=21&amp;gp=0"/>
        <xdr:cNvPicPr>
          <a:picLocks noChangeAspect="1"/>
        </xdr:cNvPicPr>
      </xdr:nvPicPr>
      <xdr:blipFill>
        <a:blip r:embed="rId24"/>
        <a:srcRect l="18565" t="5894" r="4860" b="8554"/>
        <a:stretch>
          <a:fillRect/>
        </a:stretch>
      </xdr:blipFill>
      <xdr:spPr>
        <a:xfrm>
          <a:off x="2847975" y="15807055"/>
          <a:ext cx="695325" cy="525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1F289B8B9383497F88DA349C7582D47F" descr="大盆"/>
        <xdr:cNvPicPr/>
      </xdr:nvPicPr>
      <xdr:blipFill>
        <a:blip r:embed="rId25"/>
        <a:srcRect l="5121" t="23450" r="4852" b="19676"/>
        <a:stretch>
          <a:fillRect/>
        </a:stretch>
      </xdr:blipFill>
      <xdr:spPr>
        <a:xfrm>
          <a:off x="2884805" y="15059025"/>
          <a:ext cx="572135" cy="351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8206658B3F734682B43302AC85770D2D" descr="大盆"/>
        <xdr:cNvPicPr/>
      </xdr:nvPicPr>
      <xdr:blipFill>
        <a:blip r:embed="rId25"/>
        <a:srcRect l="5121" t="23450" r="4852" b="19676"/>
        <a:stretch>
          <a:fillRect/>
        </a:stretch>
      </xdr:blipFill>
      <xdr:spPr>
        <a:xfrm>
          <a:off x="2895600" y="14249400"/>
          <a:ext cx="570230" cy="3549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266D28E88A9B4C9885C9ED08EC51C87A" descr="大盆"/>
        <xdr:cNvPicPr/>
      </xdr:nvPicPr>
      <xdr:blipFill>
        <a:blip r:embed="rId26"/>
        <a:srcRect l="5121" t="23450" r="4852" b="19676"/>
        <a:stretch>
          <a:fillRect/>
        </a:stretch>
      </xdr:blipFill>
      <xdr:spPr>
        <a:xfrm>
          <a:off x="2877185" y="13443585"/>
          <a:ext cx="599440" cy="3803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745C52A6D0344428827C3E9844604980" descr="u=4236912848,728683398&amp;fm=21&amp;gp=0"/>
        <xdr:cNvPicPr/>
      </xdr:nvPicPr>
      <xdr:blipFill>
        <a:blip r:embed="rId27"/>
        <a:stretch>
          <a:fillRect/>
        </a:stretch>
      </xdr:blipFill>
      <xdr:spPr>
        <a:xfrm>
          <a:off x="2847975" y="12573000"/>
          <a:ext cx="421640" cy="4933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A0D551965D2C47B7B2E365ADF168C3C2" descr="u=4236912848,728683398&amp;fm=21&amp;gp=0"/>
        <xdr:cNvPicPr/>
      </xdr:nvPicPr>
      <xdr:blipFill>
        <a:blip r:embed="rId27"/>
        <a:stretch>
          <a:fillRect/>
        </a:stretch>
      </xdr:blipFill>
      <xdr:spPr>
        <a:xfrm>
          <a:off x="2943225" y="11730990"/>
          <a:ext cx="421005" cy="496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CCEAAA114ED146F9B9542FC67264052F" descr="u=4236912848,728683398&amp;fm=21&amp;gp=0"/>
        <xdr:cNvPicPr/>
      </xdr:nvPicPr>
      <xdr:blipFill>
        <a:blip r:embed="rId28"/>
        <a:stretch>
          <a:fillRect/>
        </a:stretch>
      </xdr:blipFill>
      <xdr:spPr>
        <a:xfrm>
          <a:off x="2914015" y="10866755"/>
          <a:ext cx="490220" cy="5422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761B83AFB4574C16A2908C3291D7A999" descr="u=4236912848,728683398&amp;fm=21&amp;gp=0"/>
        <xdr:cNvPicPr/>
      </xdr:nvPicPr>
      <xdr:blipFill>
        <a:blip r:embed="rId29"/>
        <a:stretch>
          <a:fillRect/>
        </a:stretch>
      </xdr:blipFill>
      <xdr:spPr>
        <a:xfrm>
          <a:off x="2749550" y="10070465"/>
          <a:ext cx="829310" cy="5518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0BF1C4E370B845CAA1B77C5A74F2E793" descr="不锈钢砍骨刀"/>
        <xdr:cNvPicPr/>
      </xdr:nvPicPr>
      <xdr:blipFill>
        <a:blip r:embed="rId30"/>
        <a:srcRect t="27451" b="27451"/>
        <a:stretch>
          <a:fillRect/>
        </a:stretch>
      </xdr:blipFill>
      <xdr:spPr>
        <a:xfrm>
          <a:off x="2808605" y="9283700"/>
          <a:ext cx="765175" cy="2743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F0E56DCC6F134812BF1FEC5FF4CF2E16" descr="菜刀"/>
        <xdr:cNvPicPr/>
      </xdr:nvPicPr>
      <xdr:blipFill>
        <a:blip r:embed="rId31"/>
        <a:srcRect t="25000" b="26923"/>
        <a:stretch>
          <a:fillRect/>
        </a:stretch>
      </xdr:blipFill>
      <xdr:spPr>
        <a:xfrm>
          <a:off x="2829560" y="8474075"/>
          <a:ext cx="704850" cy="2552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351ED1AA7FB040528E9D74BF44A764EE" descr=" "/>
        <xdr:cNvPicPr/>
      </xdr:nvPicPr>
      <xdr:blipFill>
        <a:blip r:embed="rId32"/>
        <a:stretch>
          <a:fillRect/>
        </a:stretch>
      </xdr:blipFill>
      <xdr:spPr>
        <a:xfrm>
          <a:off x="2899410" y="7642225"/>
          <a:ext cx="582295" cy="3581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C80EF38B1C704B289DC5BCABE86D6A18" descr="20110922182528060291"/>
        <xdr:cNvPicPr/>
      </xdr:nvPicPr>
      <xdr:blipFill>
        <a:blip r:embed="rId33"/>
        <a:stretch>
          <a:fillRect/>
        </a:stretch>
      </xdr:blipFill>
      <xdr:spPr>
        <a:xfrm>
          <a:off x="2853690" y="6819900"/>
          <a:ext cx="592455" cy="3422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86DD2C1CCA6343F0A3F12B9B5867BFF1" descr="菜板2"/>
        <xdr:cNvPicPr/>
      </xdr:nvPicPr>
      <xdr:blipFill>
        <a:blip r:embed="rId34"/>
        <a:srcRect b="9804"/>
        <a:stretch>
          <a:fillRect/>
        </a:stretch>
      </xdr:blipFill>
      <xdr:spPr>
        <a:xfrm>
          <a:off x="2835275" y="5885180"/>
          <a:ext cx="679450" cy="419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9C4A165C527B431481E3381A39F75584" descr="不锈钢调料缸"/>
        <xdr:cNvPicPr/>
      </xdr:nvPicPr>
      <xdr:blipFill>
        <a:blip r:embed="rId35"/>
        <a:stretch>
          <a:fillRect/>
        </a:stretch>
      </xdr:blipFill>
      <xdr:spPr>
        <a:xfrm>
          <a:off x="2904490" y="5207635"/>
          <a:ext cx="492760" cy="3549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CFA64BE7F1AB470BA61FAB0013FD45A1" descr="不锈钢调料缸"/>
        <xdr:cNvPicPr/>
      </xdr:nvPicPr>
      <xdr:blipFill>
        <a:blip r:embed="rId36"/>
        <a:srcRect l="45760" t="15063" r="7391" b="15169"/>
        <a:stretch>
          <a:fillRect/>
        </a:stretch>
      </xdr:blipFill>
      <xdr:spPr>
        <a:xfrm>
          <a:off x="3008630" y="4372610"/>
          <a:ext cx="325755" cy="367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F477973BAD9141F69474E52FD085B0EF" descr="炒菜勺.jpg"/>
        <xdr:cNvPicPr/>
      </xdr:nvPicPr>
      <xdr:blipFill>
        <a:blip r:embed="rId37"/>
        <a:stretch>
          <a:fillRect/>
        </a:stretch>
      </xdr:blipFill>
      <xdr:spPr>
        <a:xfrm>
          <a:off x="2970530" y="3550285"/>
          <a:ext cx="533400" cy="390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2364849B125841DA843AFA0CFFAC4752" descr="不锈钢水瓢16cm 16"/>
        <xdr:cNvPicPr/>
      </xdr:nvPicPr>
      <xdr:blipFill>
        <a:blip r:embed="rId38"/>
        <a:srcRect t="25252" b="24243"/>
        <a:stretch>
          <a:fillRect/>
        </a:stretch>
      </xdr:blipFill>
      <xdr:spPr>
        <a:xfrm>
          <a:off x="2839085" y="2724785"/>
          <a:ext cx="675640" cy="3454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3EE1CD2205D2407288AFD828B5D2FEFC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2906395" y="1783080"/>
          <a:ext cx="622935" cy="5130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DE961CE6A76545E7B06A845C8D79086B" descr="u=2252804561,1571494862&amp;fm=21&amp;gp=0"/>
        <xdr:cNvPicPr/>
      </xdr:nvPicPr>
      <xdr:blipFill>
        <a:blip r:embed="rId40"/>
        <a:stretch>
          <a:fillRect/>
        </a:stretch>
      </xdr:blipFill>
      <xdr:spPr>
        <a:xfrm>
          <a:off x="2877185" y="912495"/>
          <a:ext cx="663575" cy="63881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<sst xmlns="http://schemas.openxmlformats.org/spreadsheetml/2006/main" count="200" uniqueCount="134">
  <si>
    <t>双城街道双融分公司设施设备采购清单（报价表）</t>
  </si>
  <si>
    <t>编号</t>
  </si>
  <si>
    <t>设备名称</t>
  </si>
  <si>
    <t>尺寸(WxDxH)mm</t>
  </si>
  <si>
    <t>产品图片</t>
  </si>
  <si>
    <t>技术参数</t>
  </si>
  <si>
    <t>数量</t>
  </si>
  <si>
    <t>单位</t>
  </si>
  <si>
    <t>单价</t>
  </si>
  <si>
    <t>金额</t>
  </si>
  <si>
    <t>备注</t>
  </si>
  <si>
    <t>大锅</t>
  </si>
  <si>
    <t>Φ800</t>
  </si>
  <si>
    <t>锅底加厚，优质铸铁</t>
  </si>
  <si>
    <t>口</t>
  </si>
  <si>
    <t>炒锅</t>
  </si>
  <si>
    <t>1.6尺</t>
  </si>
  <si>
    <t>长把水瓢</t>
  </si>
  <si>
    <t>Φ180</t>
  </si>
  <si>
    <t>采用1.2mm食品级不锈钢制作。</t>
  </si>
  <si>
    <t>把</t>
  </si>
  <si>
    <t>炒勺</t>
  </si>
  <si>
    <t>标准</t>
  </si>
  <si>
    <t>采用优质食品级不锈钢制作，带木质手柄。</t>
  </si>
  <si>
    <t>料缸带盖</t>
  </si>
  <si>
    <t>16cm带盖</t>
  </si>
  <si>
    <t>优质食品级不锈钢材料（不带磁），厚度≥1.2mm。</t>
  </si>
  <si>
    <t>个</t>
  </si>
  <si>
    <t>码斗</t>
  </si>
  <si>
    <t>18cm</t>
  </si>
  <si>
    <t>优质食品级不锈钢材料制作，厚度1.2mm</t>
  </si>
  <si>
    <t>砧板</t>
  </si>
  <si>
    <t>450*50</t>
  </si>
  <si>
    <t>采用皂角树材质制作。</t>
  </si>
  <si>
    <t>去皮刀</t>
  </si>
  <si>
    <t>中号</t>
  </si>
  <si>
    <t>食品级不锈钢+木柄</t>
  </si>
  <si>
    <t>磨刀石</t>
  </si>
  <si>
    <t>采用优质砂石制作</t>
  </si>
  <si>
    <t>切刀</t>
  </si>
  <si>
    <t>刀刃长度约238mm，宽度约120mm</t>
  </si>
  <si>
    <t>采用食品级不锈钢制作。</t>
  </si>
  <si>
    <t>砍刀</t>
  </si>
  <si>
    <t>刀刃长度约240mm，宽度约120mm</t>
  </si>
  <si>
    <t>带盖刀箱</t>
  </si>
  <si>
    <t>5格</t>
  </si>
  <si>
    <t>采用优质不锈钢材质，厚度1.2mm,带盖子</t>
  </si>
  <si>
    <t>沥水菜筐</t>
  </si>
  <si>
    <t>590*400*340</t>
  </si>
  <si>
    <t>采用优质塑料，带把手。均分数量</t>
  </si>
  <si>
    <t>周转箱</t>
  </si>
  <si>
    <t>590*450*310</t>
  </si>
  <si>
    <t>采用优质塑料，带把手。白色。</t>
  </si>
  <si>
    <t>520*380*230</t>
  </si>
  <si>
    <t>拌菜盘</t>
  </si>
  <si>
    <t>Φ340</t>
  </si>
  <si>
    <t>采用优质食品级不锈钢制作,厚度1.5mm。</t>
  </si>
  <si>
    <t>不锈钢菜盆</t>
  </si>
  <si>
    <t>Φ400</t>
  </si>
  <si>
    <t>采用优质食品级不锈钢制作，厚度1.5mm。</t>
  </si>
  <si>
    <t>Φ600</t>
  </si>
  <si>
    <t>毛巾</t>
  </si>
  <si>
    <t>材质：纯棉制作</t>
  </si>
  <si>
    <t>张</t>
  </si>
  <si>
    <t>汤桶</t>
  </si>
  <si>
    <t>300mm</t>
  </si>
  <si>
    <t>采用优质食品级不锈钢制作。2.5MM厚</t>
  </si>
  <si>
    <t>400mm</t>
  </si>
  <si>
    <t>500mm</t>
  </si>
  <si>
    <t>密漏</t>
  </si>
  <si>
    <t>采用优质食品级不锈钢材料（不带磁）</t>
  </si>
  <si>
    <t>打菜勺</t>
  </si>
  <si>
    <t>小号</t>
  </si>
  <si>
    <t>采用优质食品级不锈钢制作,厚度1.2mm。</t>
  </si>
  <si>
    <t>刷把</t>
  </si>
  <si>
    <t>采用优质竹子制作。</t>
  </si>
  <si>
    <t>圆筒垃圾桶</t>
  </si>
  <si>
    <t>120L</t>
  </si>
  <si>
    <t>材料为优质工程塑料    
材质说明：无毒、全新料，性好。</t>
  </si>
  <si>
    <t>滚轮垃圾桶</t>
  </si>
  <si>
    <t>100L</t>
  </si>
  <si>
    <t>合金筷</t>
  </si>
  <si>
    <t>5-HBS20-008</t>
  </si>
  <si>
    <t>1.金头合金筷，经久赖用，耐高温，不变形，带磨砂防滑头。</t>
  </si>
  <si>
    <t>双</t>
  </si>
  <si>
    <t>不锈钢餐盘304</t>
  </si>
  <si>
    <t>6格</t>
  </si>
  <si>
    <t>采用食品级不锈钢制作,厚度1.2mm。</t>
  </si>
  <si>
    <t>双层汤碗304</t>
  </si>
  <si>
    <t>Φ120</t>
  </si>
  <si>
    <t>不锈钢碗304</t>
  </si>
  <si>
    <t>Φ160</t>
  </si>
  <si>
    <t>采用食品级双层不锈钢制作,厚度1.2mm。</t>
  </si>
  <si>
    <t>不锈钢勺子304</t>
  </si>
  <si>
    <t>采用食品级不锈钢制作,加厚。</t>
  </si>
  <si>
    <t>肉抓</t>
  </si>
  <si>
    <t>采用优质食品级不锈钢制作,加厚。</t>
  </si>
  <si>
    <t>大炒铲</t>
  </si>
  <si>
    <t>不锈钢漏勺</t>
  </si>
  <si>
    <t>采用优质食品级不锈钢制作。</t>
  </si>
  <si>
    <t>钢丝球</t>
  </si>
  <si>
    <t>20/包</t>
  </si>
  <si>
    <t>采用优质不锈钢丝制作</t>
  </si>
  <si>
    <t>包</t>
  </si>
  <si>
    <t>长面筷</t>
  </si>
  <si>
    <t>常规</t>
  </si>
  <si>
    <t>采用优质白木制作</t>
  </si>
  <si>
    <t>油缸</t>
  </si>
  <si>
    <t>11寸</t>
  </si>
  <si>
    <t>食品级不锈钢,厚度1.2mm</t>
  </si>
  <si>
    <t>蒸饭盘</t>
  </si>
  <si>
    <t>600*400*48</t>
  </si>
  <si>
    <t>采用304#食品级不锈钢材质，食品级不锈钢加厚</t>
  </si>
  <si>
    <t>冲孔蒸盘</t>
  </si>
  <si>
    <t>带扣保鲜盒</t>
  </si>
  <si>
    <t>410*290*150</t>
  </si>
  <si>
    <t>PP食品级材质，带扣，颜色透明，耐冷热温度</t>
  </si>
  <si>
    <t>310*220*110</t>
  </si>
  <si>
    <t>长胶手套</t>
  </si>
  <si>
    <t>优质橡胶制作</t>
  </si>
  <si>
    <t>防水围裙</t>
  </si>
  <si>
    <t>均码</t>
  </si>
  <si>
    <t>采用优质防水面料制作</t>
  </si>
  <si>
    <t>件</t>
  </si>
  <si>
    <t>厨师服套装</t>
  </si>
  <si>
    <t>含帽子纯棉帽子2顶，冬季白色纯棉衣服1件，夏季白色纯棉短袖衣服1件。大号、中号各一半。</t>
  </si>
  <si>
    <t>套</t>
  </si>
  <si>
    <t>物品运输推车</t>
  </si>
  <si>
    <t>900*600</t>
  </si>
  <si>
    <r>
      <rPr>
        <sz val="11"/>
        <rFont val="宋体"/>
        <charset val="134"/>
      </rPr>
      <t>产品名称：搬运推车，外形尺寸：</t>
    </r>
    <r>
      <rPr>
        <sz val="11"/>
        <rFont val="宋体"/>
        <charset val="0"/>
      </rPr>
      <t>90*60cm</t>
    </r>
    <r>
      <rPr>
        <sz val="11"/>
        <rFont val="宋体"/>
        <charset val="134"/>
      </rPr>
      <t>；车把离地：</t>
    </r>
    <r>
      <rPr>
        <sz val="11"/>
        <rFont val="宋体"/>
        <charset val="0"/>
      </rPr>
      <t>65cm</t>
    </r>
    <r>
      <rPr>
        <sz val="11"/>
        <rFont val="宋体"/>
        <charset val="134"/>
      </rPr>
      <t>；车板高度：</t>
    </r>
    <r>
      <rPr>
        <sz val="11"/>
        <rFont val="宋体"/>
        <charset val="0"/>
      </rPr>
      <t>85cm</t>
    </r>
    <r>
      <rPr>
        <sz val="11"/>
        <rFont val="宋体"/>
        <charset val="134"/>
      </rPr>
      <t>；脚轮标配：</t>
    </r>
    <r>
      <rPr>
        <sz val="11"/>
        <rFont val="宋体"/>
        <charset val="0"/>
      </rPr>
      <t>5</t>
    </r>
    <r>
      <rPr>
        <sz val="11"/>
        <rFont val="宋体"/>
        <charset val="134"/>
      </rPr>
      <t>寸橡胶轮；脚轮安装：</t>
    </r>
    <r>
      <rPr>
        <sz val="11"/>
        <rFont val="宋体"/>
        <charset val="0"/>
      </rPr>
      <t>2</t>
    </r>
    <r>
      <rPr>
        <sz val="11"/>
        <rFont val="宋体"/>
        <charset val="134"/>
      </rPr>
      <t>个万向</t>
    </r>
    <r>
      <rPr>
        <sz val="11"/>
        <rFont val="宋体"/>
        <charset val="0"/>
      </rPr>
      <t>2</t>
    </r>
    <r>
      <rPr>
        <sz val="11"/>
        <rFont val="宋体"/>
        <charset val="134"/>
      </rPr>
      <t>个定向；车把结构：可折叠车把</t>
    </r>
  </si>
  <si>
    <t>卫生清洁车</t>
  </si>
  <si>
    <t>1335*435*920</t>
  </si>
  <si>
    <r>
      <rPr>
        <sz val="11"/>
        <rFont val="宋体"/>
        <charset val="134"/>
      </rPr>
      <t>产品名称：多功能清洁杂物车，材质：工程塑料，表面工艺：抛光打磨，适用范围：商场、酒店、宾馆等，产品尺寸：</t>
    </r>
    <r>
      <rPr>
        <sz val="11"/>
        <rFont val="宋体"/>
        <charset val="0"/>
      </rPr>
      <t>1335*435*920mm</t>
    </r>
    <r>
      <rPr>
        <sz val="11"/>
        <rFont val="宋体"/>
        <charset val="134"/>
      </rPr>
      <t>，颜色分类：蓝色、灰色、黑色，附加功能：可移动榇，承重范围：可承重</t>
    </r>
    <r>
      <rPr>
        <sz val="11"/>
        <rFont val="宋体"/>
        <charset val="0"/>
      </rPr>
      <t>95</t>
    </r>
    <r>
      <rPr>
        <sz val="11"/>
        <rFont val="宋体"/>
        <charset val="134"/>
      </rPr>
      <t>升水，特点：可拆卸置物盘收纳整理方便，不锈钢扣环结实耐用、可直接挂布袋安全方便，便捷隔离盖更好的隔绝异味散发</t>
    </r>
  </si>
  <si>
    <t>总金额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</si>
</sst>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  <numFmt numFmtId="177" formatCode="0_ "/>
  </numFmts>
  <fonts count="32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color rgb="FF0D0D0D"/>
      <name val="宋体"/>
      <charset val="134"/>
    </font>
    <font>
      <sz val="11"/>
      <name val="宋体"/>
      <charset val="0"/>
    </font>
    <font>
      <b/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/>
    <xf numFmtId="0" fontId="31" fillId="0" borderId="0">
      <protection locked="0"/>
    </xf>
    <xf numFmtId="0" fontId="6" fillId="0" borderId="0">
      <alignment vertical="center"/>
    </xf>
  </cellStyleXfs>
  <cellXfs count="43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3" fontId="1" fillId="0" borderId="0" xfId="49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3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5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>
      <alignment vertical="center"/>
    </xf>
    <xf numFmtId="0" fontId="11" fillId="0" borderId="1" xfId="0" applyFont="1" applyFill="1" applyBorder="1" applyAlignment="1">
      <alignment vertical="center"/>
    </xf>
    <xf numFmtId="176" fontId="11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3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3" fontId="4" fillId="0" borderId="1" xfId="49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报价单样版(空白)_无名氏" xfId="49"/>
    <cellStyle name="常规_Sheet2_1" xfId="50"/>
    <cellStyle name="常规 2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1.png"/><Relationship Id="rId8" Type="http://schemas.openxmlformats.org/officeDocument/2006/relationships/image" Target="media/image10.png"/><Relationship Id="rId7" Type="http://schemas.openxmlformats.org/officeDocument/2006/relationships/image" Target="media/image9.png"/><Relationship Id="rId6" Type="http://schemas.openxmlformats.org/officeDocument/2006/relationships/image" Target="media/image8.png"/><Relationship Id="rId5" Type="http://schemas.openxmlformats.org/officeDocument/2006/relationships/image" Target="media/image7.jpeg"/><Relationship Id="rId40" Type="http://schemas.openxmlformats.org/officeDocument/2006/relationships/image" Target="media/image42.png"/><Relationship Id="rId4" Type="http://schemas.openxmlformats.org/officeDocument/2006/relationships/image" Target="media/image6.png"/><Relationship Id="rId39" Type="http://schemas.openxmlformats.org/officeDocument/2006/relationships/image" Target="media/image41.png"/><Relationship Id="rId38" Type="http://schemas.openxmlformats.org/officeDocument/2006/relationships/image" Target="media/image40.jpeg"/><Relationship Id="rId37" Type="http://schemas.openxmlformats.org/officeDocument/2006/relationships/image" Target="media/image39.jpeg"/><Relationship Id="rId36" Type="http://schemas.openxmlformats.org/officeDocument/2006/relationships/image" Target="media/image38.jpeg"/><Relationship Id="rId35" Type="http://schemas.openxmlformats.org/officeDocument/2006/relationships/image" Target="media/image37.png"/><Relationship Id="rId34" Type="http://schemas.openxmlformats.org/officeDocument/2006/relationships/image" Target="media/image36.jpeg"/><Relationship Id="rId33" Type="http://schemas.openxmlformats.org/officeDocument/2006/relationships/image" Target="media/image35.jpeg"/><Relationship Id="rId32" Type="http://schemas.openxmlformats.org/officeDocument/2006/relationships/image" Target="media/image34.jpeg"/><Relationship Id="rId31" Type="http://schemas.openxmlformats.org/officeDocument/2006/relationships/image" Target="media/image33.jpeg"/><Relationship Id="rId30" Type="http://schemas.openxmlformats.org/officeDocument/2006/relationships/image" Target="media/image32.jpeg"/><Relationship Id="rId3" Type="http://schemas.openxmlformats.org/officeDocument/2006/relationships/image" Target="media/image5.png"/><Relationship Id="rId29" Type="http://schemas.openxmlformats.org/officeDocument/2006/relationships/image" Target="media/image31.png"/><Relationship Id="rId28" Type="http://schemas.openxmlformats.org/officeDocument/2006/relationships/image" Target="media/image30.png"/><Relationship Id="rId27" Type="http://schemas.openxmlformats.org/officeDocument/2006/relationships/image" Target="media/image29.png"/><Relationship Id="rId26" Type="http://schemas.openxmlformats.org/officeDocument/2006/relationships/image" Target="media/image28.jpeg"/><Relationship Id="rId25" Type="http://schemas.openxmlformats.org/officeDocument/2006/relationships/image" Target="media/image27.jpeg"/><Relationship Id="rId24" Type="http://schemas.openxmlformats.org/officeDocument/2006/relationships/image" Target="media/image26.jpeg"/><Relationship Id="rId23" Type="http://schemas.openxmlformats.org/officeDocument/2006/relationships/image" Target="media/image25.jpeg"/><Relationship Id="rId22" Type="http://schemas.openxmlformats.org/officeDocument/2006/relationships/image" Target="media/image24.jpeg"/><Relationship Id="rId21" Type="http://schemas.openxmlformats.org/officeDocument/2006/relationships/image" Target="media/image23.png"/><Relationship Id="rId20" Type="http://schemas.openxmlformats.org/officeDocument/2006/relationships/image" Target="media/image22.png"/><Relationship Id="rId2" Type="http://schemas.openxmlformats.org/officeDocument/2006/relationships/image" Target="media/image4.jpeg"/><Relationship Id="rId19" Type="http://schemas.openxmlformats.org/officeDocument/2006/relationships/image" Target="media/image21.jpeg"/><Relationship Id="rId18" Type="http://schemas.openxmlformats.org/officeDocument/2006/relationships/image" Target="media/image20.png"/><Relationship Id="rId17" Type="http://schemas.openxmlformats.org/officeDocument/2006/relationships/image" Target="media/image19.png"/><Relationship Id="rId16" Type="http://schemas.openxmlformats.org/officeDocument/2006/relationships/image" Target="media/image18.png"/><Relationship Id="rId15" Type="http://schemas.openxmlformats.org/officeDocument/2006/relationships/image" Target="media/image17.jpeg"/><Relationship Id="rId14" Type="http://schemas.openxmlformats.org/officeDocument/2006/relationships/image" Target="media/image16.jpeg"/><Relationship Id="rId13" Type="http://schemas.openxmlformats.org/officeDocument/2006/relationships/image" Target="media/image15.jpeg"/><Relationship Id="rId12" Type="http://schemas.openxmlformats.org/officeDocument/2006/relationships/image" Target="media/image14.jpeg"/><Relationship Id="rId11" Type="http://schemas.openxmlformats.org/officeDocument/2006/relationships/image" Target="media/image13.jpeg"/><Relationship Id="rId10" Type="http://schemas.openxmlformats.org/officeDocument/2006/relationships/image" Target="media/image12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295275</xdr:colOff>
      <xdr:row>29</xdr:row>
      <xdr:rowOff>120650</xdr:rowOff>
    </xdr:from>
    <xdr:to>
      <xdr:col>3</xdr:col>
      <xdr:colOff>922020</xdr:colOff>
      <xdr:row>29</xdr:row>
      <xdr:rowOff>474980</xdr:rowOff>
    </xdr:to>
    <xdr:pic>
      <xdr:nvPicPr>
        <xdr:cNvPr id="2" name="Picture 163" descr="8182450311359688894718"/>
        <xdr:cNvPicPr/>
      </xdr:nvPicPr>
      <xdr:blipFill>
        <a:blip r:embed="rId1"/>
        <a:stretch>
          <a:fillRect/>
        </a:stretch>
      </xdr:blipFill>
      <xdr:spPr>
        <a:xfrm>
          <a:off x="2279650" y="23139400"/>
          <a:ext cx="626745" cy="354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447675</xdr:colOff>
      <xdr:row>44</xdr:row>
      <xdr:rowOff>84455</xdr:rowOff>
    </xdr:from>
    <xdr:to>
      <xdr:col>3</xdr:col>
      <xdr:colOff>741680</xdr:colOff>
      <xdr:row>44</xdr:row>
      <xdr:rowOff>630555</xdr:rowOff>
    </xdr:to>
    <xdr:pic>
      <xdr:nvPicPr>
        <xdr:cNvPr id="3" name="图片 5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32050" y="35701605"/>
          <a:ext cx="294005" cy="5461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8"/>
  <sheetViews>
    <sheetView tabSelected="1" workbookViewId="0">
      <pane ySplit="2" topLeftCell="A3" activePane="bottomLeft" state="frozen"/>
      <selection/>
      <selection pane="bottomLeft" activeCell="P7" sqref="P7"/>
    </sheetView>
  </sheetViews>
  <sheetFormatPr defaultColWidth="8.09615384615385" defaultRowHeight="16.8"/>
  <cols>
    <col min="1" max="1" width="5.27884615384615" style="5" customWidth="1"/>
    <col min="2" max="2" width="8.66346153846154" style="5" customWidth="1"/>
    <col min="3" max="3" width="16.1057692307692" style="5" customWidth="1"/>
    <col min="4" max="4" width="15.8942307692308" style="5" customWidth="1"/>
    <col min="5" max="5" width="44.8846153846154" style="5" customWidth="1"/>
    <col min="6" max="7" width="8.77884615384615" style="5" customWidth="1"/>
    <col min="8" max="8" width="9.89423076923077" style="6" customWidth="1"/>
    <col min="9" max="9" width="13" style="5" customWidth="1"/>
    <col min="10" max="10" width="8.33653846153846" style="5" customWidth="1"/>
    <col min="11" max="16384" width="8.09615384615385" style="1"/>
  </cols>
  <sheetData>
    <row r="1" s="1" customFormat="1" ht="32" customHeight="1" spans="1:10">
      <c r="A1" s="7" t="s">
        <v>0</v>
      </c>
      <c r="B1" s="7"/>
      <c r="C1" s="7"/>
      <c r="D1" s="7"/>
      <c r="E1" s="7"/>
      <c r="F1" s="7"/>
      <c r="G1" s="7"/>
      <c r="H1" s="27"/>
      <c r="I1" s="7"/>
      <c r="J1" s="7"/>
    </row>
    <row r="2" s="2" customFormat="1" ht="25.5" customHeight="1" spans="1:10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28" t="s">
        <v>7</v>
      </c>
      <c r="H2" s="29" t="s">
        <v>8</v>
      </c>
      <c r="I2" s="28" t="s">
        <v>9</v>
      </c>
      <c r="J2" s="41" t="s">
        <v>10</v>
      </c>
    </row>
    <row r="3" s="1" customFormat="1" ht="65" customHeight="1" spans="1:10">
      <c r="A3" s="9">
        <v>1</v>
      </c>
      <c r="B3" s="10" t="s">
        <v>11</v>
      </c>
      <c r="C3" s="10" t="s">
        <v>12</v>
      </c>
      <c r="D3" s="10" t="str">
        <f>_xlfn.DISPIMG("ID_DE961CE6A76545E7B06A845C8D79086B",1)</f>
        <v>=DISPIMG("ID_DE961CE6A76545E7B06A845C8D79086B",1)</v>
      </c>
      <c r="E3" s="11" t="s">
        <v>13</v>
      </c>
      <c r="F3" s="10">
        <v>1</v>
      </c>
      <c r="G3" s="10" t="s">
        <v>14</v>
      </c>
      <c r="H3" s="30"/>
      <c r="I3" s="31"/>
      <c r="J3" s="16"/>
    </row>
    <row r="4" s="1" customFormat="1" ht="65" customHeight="1" spans="1:10">
      <c r="A4" s="9">
        <v>2</v>
      </c>
      <c r="B4" s="10" t="s">
        <v>15</v>
      </c>
      <c r="C4" s="10" t="s">
        <v>16</v>
      </c>
      <c r="D4" s="10" t="str">
        <f>_xlfn.DISPIMG("ID_3EE1CD2205D2407288AFD828B5D2FEFC",1)</f>
        <v>=DISPIMG("ID_3EE1CD2205D2407288AFD828B5D2FEFC",1)</v>
      </c>
      <c r="E4" s="11" t="s">
        <v>13</v>
      </c>
      <c r="F4" s="10">
        <v>2</v>
      </c>
      <c r="G4" s="10" t="s">
        <v>14</v>
      </c>
      <c r="H4" s="30"/>
      <c r="I4" s="31"/>
      <c r="J4" s="16"/>
    </row>
    <row r="5" s="1" customFormat="1" ht="65" customHeight="1" spans="1:10">
      <c r="A5" s="9">
        <v>3</v>
      </c>
      <c r="B5" s="11" t="s">
        <v>17</v>
      </c>
      <c r="C5" s="12" t="s">
        <v>18</v>
      </c>
      <c r="D5" s="13" t="str">
        <f>_xlfn.DISPIMG("ID_2364849B125841DA843AFA0CFFAC4752",1)</f>
        <v>=DISPIMG("ID_2364849B125841DA843AFA0CFFAC4752",1)</v>
      </c>
      <c r="E5" s="11" t="s">
        <v>19</v>
      </c>
      <c r="F5" s="15">
        <v>5</v>
      </c>
      <c r="G5" s="15" t="s">
        <v>20</v>
      </c>
      <c r="H5" s="30"/>
      <c r="I5" s="31"/>
      <c r="J5" s="16"/>
    </row>
    <row r="6" s="1" customFormat="1" ht="65" customHeight="1" spans="1:10">
      <c r="A6" s="9">
        <v>4</v>
      </c>
      <c r="B6" s="11" t="s">
        <v>21</v>
      </c>
      <c r="C6" s="12" t="s">
        <v>22</v>
      </c>
      <c r="D6" s="13" t="str">
        <f>_xlfn.DISPIMG("ID_F477973BAD9141F69474E52FD085B0EF",1)</f>
        <v>=DISPIMG("ID_F477973BAD9141F69474E52FD085B0EF",1)</v>
      </c>
      <c r="E6" s="11" t="s">
        <v>23</v>
      </c>
      <c r="F6" s="15">
        <v>5</v>
      </c>
      <c r="G6" s="15" t="s">
        <v>20</v>
      </c>
      <c r="H6" s="30"/>
      <c r="I6" s="31"/>
      <c r="J6" s="16"/>
    </row>
    <row r="7" s="1" customFormat="1" ht="65" customHeight="1" spans="1:10">
      <c r="A7" s="9">
        <v>5</v>
      </c>
      <c r="B7" s="11" t="s">
        <v>24</v>
      </c>
      <c r="C7" s="12" t="s">
        <v>25</v>
      </c>
      <c r="D7" s="13" t="str">
        <f>_xlfn.DISPIMG("ID_CFA64BE7F1AB470BA61FAB0013FD45A1",1)</f>
        <v>=DISPIMG("ID_CFA64BE7F1AB470BA61FAB0013FD45A1",1)</v>
      </c>
      <c r="E7" s="11" t="s">
        <v>26</v>
      </c>
      <c r="F7" s="15">
        <v>40</v>
      </c>
      <c r="G7" s="15" t="s">
        <v>27</v>
      </c>
      <c r="H7" s="30"/>
      <c r="I7" s="31"/>
      <c r="J7" s="16"/>
    </row>
    <row r="8" s="1" customFormat="1" ht="65" customHeight="1" spans="1:10">
      <c r="A8" s="9">
        <v>6</v>
      </c>
      <c r="B8" s="11" t="s">
        <v>28</v>
      </c>
      <c r="C8" s="12" t="s">
        <v>29</v>
      </c>
      <c r="D8" s="13" t="str">
        <f>_xlfn.DISPIMG("ID_9C4A165C527B431481E3381A39F75584",1)</f>
        <v>=DISPIMG("ID_9C4A165C527B431481E3381A39F75584",1)</v>
      </c>
      <c r="E8" s="11" t="s">
        <v>30</v>
      </c>
      <c r="F8" s="15">
        <v>40</v>
      </c>
      <c r="G8" s="15" t="s">
        <v>27</v>
      </c>
      <c r="H8" s="30"/>
      <c r="I8" s="31"/>
      <c r="J8" s="16"/>
    </row>
    <row r="9" s="1" customFormat="1" ht="65" customHeight="1" spans="1:10">
      <c r="A9" s="9">
        <v>7</v>
      </c>
      <c r="B9" s="11" t="s">
        <v>31</v>
      </c>
      <c r="C9" s="12" t="s">
        <v>32</v>
      </c>
      <c r="D9" s="13" t="str">
        <f>_xlfn.DISPIMG("ID_86DD2C1CCA6343F0A3F12B9B5867BFF1",1)</f>
        <v>=DISPIMG("ID_86DD2C1CCA6343F0A3F12B9B5867BFF1",1)</v>
      </c>
      <c r="E9" s="11" t="s">
        <v>33</v>
      </c>
      <c r="F9" s="15">
        <v>5</v>
      </c>
      <c r="G9" s="15" t="s">
        <v>27</v>
      </c>
      <c r="H9" s="30"/>
      <c r="I9" s="31"/>
      <c r="J9" s="16"/>
    </row>
    <row r="10" s="1" customFormat="1" ht="65" customHeight="1" spans="1:10">
      <c r="A10" s="9">
        <v>8</v>
      </c>
      <c r="B10" s="14" t="s">
        <v>34</v>
      </c>
      <c r="C10" s="15" t="s">
        <v>35</v>
      </c>
      <c r="D10" s="14" t="str">
        <f>_xlfn.DISPIMG("ID_C80EF38B1C704B289DC5BCABE86D6A18",1)</f>
        <v>=DISPIMG("ID_C80EF38B1C704B289DC5BCABE86D6A18",1)</v>
      </c>
      <c r="E10" s="15" t="s">
        <v>36</v>
      </c>
      <c r="F10" s="14">
        <v>5</v>
      </c>
      <c r="G10" s="14" t="s">
        <v>20</v>
      </c>
      <c r="H10" s="30"/>
      <c r="I10" s="31"/>
      <c r="J10" s="16"/>
    </row>
    <row r="11" s="1" customFormat="1" ht="65" customHeight="1" spans="1:10">
      <c r="A11" s="9">
        <v>9</v>
      </c>
      <c r="B11" s="14" t="s">
        <v>37</v>
      </c>
      <c r="C11" s="15" t="s">
        <v>22</v>
      </c>
      <c r="D11" s="14" t="str">
        <f>_xlfn.DISPIMG("ID_351ED1AA7FB040528E9D74BF44A764EE",1)</f>
        <v>=DISPIMG("ID_351ED1AA7FB040528E9D74BF44A764EE",1)</v>
      </c>
      <c r="E11" s="15" t="s">
        <v>38</v>
      </c>
      <c r="F11" s="14">
        <v>5</v>
      </c>
      <c r="G11" s="14" t="s">
        <v>27</v>
      </c>
      <c r="H11" s="30"/>
      <c r="I11" s="31"/>
      <c r="J11" s="16"/>
    </row>
    <row r="12" s="1" customFormat="1" ht="65" customHeight="1" spans="1:10">
      <c r="A12" s="9">
        <v>10</v>
      </c>
      <c r="B12" s="11" t="s">
        <v>39</v>
      </c>
      <c r="C12" s="12" t="s">
        <v>40</v>
      </c>
      <c r="D12" s="13" t="str">
        <f>_xlfn.DISPIMG("ID_F0E56DCC6F134812BF1FEC5FF4CF2E16",1)</f>
        <v>=DISPIMG("ID_F0E56DCC6F134812BF1FEC5FF4CF2E16",1)</v>
      </c>
      <c r="E12" s="11" t="s">
        <v>41</v>
      </c>
      <c r="F12" s="15">
        <v>5</v>
      </c>
      <c r="G12" s="15" t="s">
        <v>20</v>
      </c>
      <c r="H12" s="30"/>
      <c r="I12" s="31"/>
      <c r="J12" s="16"/>
    </row>
    <row r="13" s="1" customFormat="1" ht="65" customHeight="1" spans="1:10">
      <c r="A13" s="9">
        <v>11</v>
      </c>
      <c r="B13" s="11" t="s">
        <v>42</v>
      </c>
      <c r="C13" s="12" t="s">
        <v>43</v>
      </c>
      <c r="D13" s="13" t="str">
        <f>_xlfn.DISPIMG("ID_0BF1C4E370B845CAA1B77C5A74F2E793",1)</f>
        <v>=DISPIMG("ID_0BF1C4E370B845CAA1B77C5A74F2E793",1)</v>
      </c>
      <c r="E13" s="11" t="s">
        <v>41</v>
      </c>
      <c r="F13" s="15">
        <v>5</v>
      </c>
      <c r="G13" s="15" t="s">
        <v>20</v>
      </c>
      <c r="H13" s="30"/>
      <c r="I13" s="31"/>
      <c r="J13" s="16"/>
    </row>
    <row r="14" s="1" customFormat="1" ht="65" customHeight="1" spans="1:10">
      <c r="A14" s="9">
        <v>12</v>
      </c>
      <c r="B14" s="12" t="s">
        <v>44</v>
      </c>
      <c r="C14" s="12" t="s">
        <v>45</v>
      </c>
      <c r="D14" s="9" t="str">
        <f>_xlfn.DISPIMG("ID_761B83AFB4574C16A2908C3291D7A999",1)</f>
        <v>=DISPIMG("ID_761B83AFB4574C16A2908C3291D7A999",1)</v>
      </c>
      <c r="E14" s="12" t="s">
        <v>46</v>
      </c>
      <c r="F14" s="12">
        <v>3</v>
      </c>
      <c r="G14" s="12" t="s">
        <v>27</v>
      </c>
      <c r="H14" s="30"/>
      <c r="I14" s="31"/>
      <c r="J14" s="16"/>
    </row>
    <row r="15" s="1" customFormat="1" ht="65" customHeight="1" spans="1:10">
      <c r="A15" s="9">
        <v>13</v>
      </c>
      <c r="B15" s="12" t="s">
        <v>47</v>
      </c>
      <c r="C15" s="16" t="s">
        <v>48</v>
      </c>
      <c r="D15" s="9" t="str">
        <f>_xlfn.DISPIMG("ID_CCEAAA114ED146F9B9542FC67264052F",1)</f>
        <v>=DISPIMG("ID_CCEAAA114ED146F9B9542FC67264052F",1)</v>
      </c>
      <c r="E15" s="12" t="s">
        <v>49</v>
      </c>
      <c r="F15" s="12">
        <v>10</v>
      </c>
      <c r="G15" s="12" t="s">
        <v>27</v>
      </c>
      <c r="H15" s="30"/>
      <c r="I15" s="31"/>
      <c r="J15" s="16"/>
    </row>
    <row r="16" s="1" customFormat="1" ht="65" customHeight="1" spans="1:10">
      <c r="A16" s="9">
        <v>14</v>
      </c>
      <c r="B16" s="16" t="s">
        <v>50</v>
      </c>
      <c r="C16" s="9" t="s">
        <v>51</v>
      </c>
      <c r="D16" s="12" t="str">
        <f>_xlfn.DISPIMG("ID_A0D551965D2C47B7B2E365ADF168C3C2",1)</f>
        <v>=DISPIMG("ID_A0D551965D2C47B7B2E365ADF168C3C2",1)</v>
      </c>
      <c r="E16" s="12" t="s">
        <v>52</v>
      </c>
      <c r="F16" s="12">
        <v>10</v>
      </c>
      <c r="G16" s="12" t="s">
        <v>27</v>
      </c>
      <c r="H16" s="30"/>
      <c r="I16" s="31"/>
      <c r="J16" s="16"/>
    </row>
    <row r="17" s="1" customFormat="1" ht="65" customHeight="1" spans="1:10">
      <c r="A17" s="9">
        <v>15</v>
      </c>
      <c r="B17" s="16" t="s">
        <v>50</v>
      </c>
      <c r="C17" s="13" t="s">
        <v>53</v>
      </c>
      <c r="D17" s="12" t="str">
        <f>_xlfn.DISPIMG("ID_745C52A6D0344428827C3E9844604980",1)</f>
        <v>=DISPIMG("ID_745C52A6D0344428827C3E9844604980",1)</v>
      </c>
      <c r="E17" s="12" t="s">
        <v>52</v>
      </c>
      <c r="F17" s="12">
        <v>10</v>
      </c>
      <c r="G17" s="12" t="s">
        <v>27</v>
      </c>
      <c r="H17" s="30"/>
      <c r="I17" s="31"/>
      <c r="J17" s="16"/>
    </row>
    <row r="18" s="1" customFormat="1" ht="65" customHeight="1" spans="1:10">
      <c r="A18" s="9">
        <v>16</v>
      </c>
      <c r="B18" s="11" t="s">
        <v>54</v>
      </c>
      <c r="C18" s="12" t="s">
        <v>55</v>
      </c>
      <c r="D18" s="13" t="str">
        <f>_xlfn.DISPIMG("ID_266D28E88A9B4C9885C9ED08EC51C87A",1)</f>
        <v>=DISPIMG("ID_266D28E88A9B4C9885C9ED08EC51C87A",1)</v>
      </c>
      <c r="E18" s="11" t="s">
        <v>56</v>
      </c>
      <c r="F18" s="15">
        <v>10</v>
      </c>
      <c r="G18" s="15" t="s">
        <v>27</v>
      </c>
      <c r="H18" s="30"/>
      <c r="I18" s="31"/>
      <c r="J18" s="16"/>
    </row>
    <row r="19" s="1" customFormat="1" ht="65" customHeight="1" spans="1:10">
      <c r="A19" s="9">
        <v>17</v>
      </c>
      <c r="B19" s="17" t="s">
        <v>57</v>
      </c>
      <c r="C19" s="14" t="s">
        <v>58</v>
      </c>
      <c r="D19" s="9" t="str">
        <f>_xlfn.DISPIMG("ID_8206658B3F734682B43302AC85770D2D",1)</f>
        <v>=DISPIMG("ID_8206658B3F734682B43302AC85770D2D",1)</v>
      </c>
      <c r="E19" s="11" t="s">
        <v>59</v>
      </c>
      <c r="F19" s="15">
        <v>10</v>
      </c>
      <c r="G19" s="15" t="s">
        <v>27</v>
      </c>
      <c r="H19" s="30"/>
      <c r="I19" s="31"/>
      <c r="J19" s="16"/>
    </row>
    <row r="20" s="1" customFormat="1" ht="65" customHeight="1" spans="1:10">
      <c r="A20" s="9">
        <v>18</v>
      </c>
      <c r="B20" s="17" t="s">
        <v>57</v>
      </c>
      <c r="C20" s="14" t="s">
        <v>60</v>
      </c>
      <c r="D20" s="9" t="str">
        <f>_xlfn.DISPIMG("ID_1F289B8B9383497F88DA349C7582D47F",1)</f>
        <v>=DISPIMG("ID_1F289B8B9383497F88DA349C7582D47F",1)</v>
      </c>
      <c r="E20" s="11" t="s">
        <v>59</v>
      </c>
      <c r="F20" s="15">
        <v>5</v>
      </c>
      <c r="G20" s="15" t="s">
        <v>27</v>
      </c>
      <c r="H20" s="30"/>
      <c r="I20" s="31"/>
      <c r="J20" s="16"/>
    </row>
    <row r="21" s="1" customFormat="1" ht="65" customHeight="1" spans="1:10">
      <c r="A21" s="9">
        <v>19</v>
      </c>
      <c r="B21" s="18" t="s">
        <v>61</v>
      </c>
      <c r="C21" s="16" t="s">
        <v>22</v>
      </c>
      <c r="D21" s="16" t="str">
        <f>_xlfn.DISPIMG("ID_AC0BAEA1F1FA4E2A809B2C13DC689F97",1)</f>
        <v>=DISPIMG("ID_AC0BAEA1F1FA4E2A809B2C13DC689F97",1)</v>
      </c>
      <c r="E21" s="16" t="s">
        <v>62</v>
      </c>
      <c r="F21" s="16">
        <v>100</v>
      </c>
      <c r="G21" s="16" t="s">
        <v>63</v>
      </c>
      <c r="H21" s="30"/>
      <c r="I21" s="31"/>
      <c r="J21" s="16"/>
    </row>
    <row r="22" s="1" customFormat="1" ht="65" customHeight="1" spans="1:10">
      <c r="A22" s="9">
        <v>20</v>
      </c>
      <c r="B22" s="16" t="s">
        <v>64</v>
      </c>
      <c r="C22" s="16" t="s">
        <v>65</v>
      </c>
      <c r="D22" s="16" t="str">
        <f>_xlfn.DISPIMG("ID_AB52B9FE05CE4323854CE896BD9ACB32",1)</f>
        <v>=DISPIMG("ID_AB52B9FE05CE4323854CE896BD9ACB32",1)</v>
      </c>
      <c r="E22" s="11" t="s">
        <v>66</v>
      </c>
      <c r="F22" s="16">
        <v>5</v>
      </c>
      <c r="G22" s="16" t="s">
        <v>27</v>
      </c>
      <c r="H22" s="30"/>
      <c r="I22" s="31"/>
      <c r="J22" s="16"/>
    </row>
    <row r="23" s="1" customFormat="1" ht="65" customHeight="1" spans="1:10">
      <c r="A23" s="9">
        <v>21</v>
      </c>
      <c r="B23" s="16" t="s">
        <v>64</v>
      </c>
      <c r="C23" s="16" t="s">
        <v>67</v>
      </c>
      <c r="D23" s="16" t="str">
        <f>_xlfn.DISPIMG("ID_F71E19BDBB29435AA6196F7382F0E766",1)</f>
        <v>=DISPIMG("ID_F71E19BDBB29435AA6196F7382F0E766",1)</v>
      </c>
      <c r="E23" s="11" t="s">
        <v>66</v>
      </c>
      <c r="F23" s="16">
        <v>5</v>
      </c>
      <c r="G23" s="16" t="s">
        <v>27</v>
      </c>
      <c r="H23" s="30"/>
      <c r="I23" s="31"/>
      <c r="J23" s="16"/>
    </row>
    <row r="24" s="1" customFormat="1" ht="65" customHeight="1" spans="1:10">
      <c r="A24" s="9">
        <v>22</v>
      </c>
      <c r="B24" s="16" t="s">
        <v>64</v>
      </c>
      <c r="C24" s="16" t="s">
        <v>68</v>
      </c>
      <c r="D24" s="16" t="str">
        <f>_xlfn.DISPIMG("ID_5CD78B2502344DDCA5133EBF50B461F4",1)</f>
        <v>=DISPIMG("ID_5CD78B2502344DDCA5133EBF50B461F4",1)</v>
      </c>
      <c r="E24" s="11" t="s">
        <v>66</v>
      </c>
      <c r="F24" s="16">
        <v>5</v>
      </c>
      <c r="G24" s="16" t="s">
        <v>27</v>
      </c>
      <c r="H24" s="30"/>
      <c r="I24" s="31"/>
      <c r="J24" s="16"/>
    </row>
    <row r="25" s="1" customFormat="1" ht="65" customHeight="1" spans="1:10">
      <c r="A25" s="9">
        <v>23</v>
      </c>
      <c r="B25" s="11" t="s">
        <v>69</v>
      </c>
      <c r="C25" s="12" t="s">
        <v>65</v>
      </c>
      <c r="D25" s="13" t="str">
        <f>_xlfn.DISPIMG("ID_069529D4886C40A8A30BCEFBAFC45BF5",1)</f>
        <v>=DISPIMG("ID_069529D4886C40A8A30BCEFBAFC45BF5",1)</v>
      </c>
      <c r="E25" s="11" t="s">
        <v>70</v>
      </c>
      <c r="F25" s="15">
        <v>5</v>
      </c>
      <c r="G25" s="15" t="s">
        <v>27</v>
      </c>
      <c r="H25" s="30"/>
      <c r="I25" s="31"/>
      <c r="J25" s="16"/>
    </row>
    <row r="26" s="1" customFormat="1" ht="65" customHeight="1" spans="1:10">
      <c r="A26" s="9">
        <v>24</v>
      </c>
      <c r="B26" s="11" t="s">
        <v>71</v>
      </c>
      <c r="C26" s="12" t="s">
        <v>72</v>
      </c>
      <c r="D26" s="13" t="str">
        <f>_xlfn.DISPIMG("ID_9FFFB60ECBEB45399F7D2CAC199E1757",1)</f>
        <v>=DISPIMG("ID_9FFFB60ECBEB45399F7D2CAC199E1757",1)</v>
      </c>
      <c r="E26" s="11" t="s">
        <v>73</v>
      </c>
      <c r="F26" s="15">
        <v>5</v>
      </c>
      <c r="G26" s="15" t="s">
        <v>27</v>
      </c>
      <c r="H26" s="31"/>
      <c r="I26" s="31"/>
      <c r="J26" s="16"/>
    </row>
    <row r="27" s="1" customFormat="1" ht="65" customHeight="1" spans="1:10">
      <c r="A27" s="9">
        <v>25</v>
      </c>
      <c r="B27" s="11" t="s">
        <v>74</v>
      </c>
      <c r="C27" s="12" t="s">
        <v>22</v>
      </c>
      <c r="D27" s="13" t="str">
        <f>_xlfn.DISPIMG("ID_D167568AFB214C04BD4245D98E4AAF98",1)</f>
        <v>=DISPIMG("ID_D167568AFB214C04BD4245D98E4AAF98",1)</v>
      </c>
      <c r="E27" s="11" t="s">
        <v>75</v>
      </c>
      <c r="F27" s="15">
        <v>10</v>
      </c>
      <c r="G27" s="15" t="s">
        <v>27</v>
      </c>
      <c r="H27" s="31"/>
      <c r="I27" s="31"/>
      <c r="J27" s="16"/>
    </row>
    <row r="28" s="1" customFormat="1" ht="65" customHeight="1" spans="1:10">
      <c r="A28" s="9">
        <v>26</v>
      </c>
      <c r="B28" s="11" t="s">
        <v>76</v>
      </c>
      <c r="C28" s="12" t="s">
        <v>77</v>
      </c>
      <c r="D28" s="13" t="str">
        <f>_xlfn.DISPIMG("ID_0EB13CA76CE940AE9FC540190202F36B",1)</f>
        <v>=DISPIMG("ID_0EB13CA76CE940AE9FC540190202F36B",1)</v>
      </c>
      <c r="E28" s="11" t="s">
        <v>78</v>
      </c>
      <c r="F28" s="15">
        <v>4</v>
      </c>
      <c r="G28" s="15" t="s">
        <v>27</v>
      </c>
      <c r="H28" s="31"/>
      <c r="I28" s="31"/>
      <c r="J28" s="16"/>
    </row>
    <row r="29" s="1" customFormat="1" ht="65" customHeight="1" spans="1:10">
      <c r="A29" s="9">
        <v>27</v>
      </c>
      <c r="B29" s="11" t="s">
        <v>79</v>
      </c>
      <c r="C29" s="12" t="s">
        <v>80</v>
      </c>
      <c r="D29" s="13" t="str">
        <f>_xlfn.DISPIMG("ID_D705420EFC954ED4896A53FB29CB556F",1)</f>
        <v>=DISPIMG("ID_D705420EFC954ED4896A53FB29CB556F",1)</v>
      </c>
      <c r="E29" s="11" t="s">
        <v>78</v>
      </c>
      <c r="F29" s="15">
        <v>4</v>
      </c>
      <c r="G29" s="15" t="s">
        <v>27</v>
      </c>
      <c r="H29" s="31"/>
      <c r="I29" s="31"/>
      <c r="J29" s="16"/>
    </row>
    <row r="30" s="1" customFormat="1" ht="84" customHeight="1" spans="1:10">
      <c r="A30" s="9">
        <v>28</v>
      </c>
      <c r="B30" s="19" t="s">
        <v>81</v>
      </c>
      <c r="C30" s="19" t="s">
        <v>82</v>
      </c>
      <c r="D30" s="16" t="str">
        <f>_xlfn.DISPIMG("ID_402BF4EF958C4B5690E9E58883EAA1AE",1)</f>
        <v>=DISPIMG("ID_402BF4EF958C4B5690E9E58883EAA1AE",1)</v>
      </c>
      <c r="E30" s="32" t="s">
        <v>83</v>
      </c>
      <c r="F30" s="33">
        <v>240</v>
      </c>
      <c r="G30" s="12" t="s">
        <v>84</v>
      </c>
      <c r="H30" s="31"/>
      <c r="I30" s="31"/>
      <c r="J30" s="16"/>
    </row>
    <row r="31" s="1" customFormat="1" ht="65" customHeight="1" spans="1:10">
      <c r="A31" s="9">
        <v>29</v>
      </c>
      <c r="B31" s="17" t="s">
        <v>85</v>
      </c>
      <c r="C31" s="14" t="s">
        <v>86</v>
      </c>
      <c r="D31" s="9" t="str">
        <f>_xlfn.DISPIMG("ID_5A63CFF7C4874D6291783168C51D8380",1)</f>
        <v>=DISPIMG("ID_5A63CFF7C4874D6291783168C51D8380",1)</v>
      </c>
      <c r="E31" s="11" t="s">
        <v>87</v>
      </c>
      <c r="F31" s="15">
        <v>240</v>
      </c>
      <c r="G31" s="15" t="s">
        <v>27</v>
      </c>
      <c r="H31" s="31"/>
      <c r="I31" s="31"/>
      <c r="J31" s="16"/>
    </row>
    <row r="32" s="1" customFormat="1" ht="65" customHeight="1" spans="1:10">
      <c r="A32" s="9">
        <v>30</v>
      </c>
      <c r="B32" s="17" t="s">
        <v>88</v>
      </c>
      <c r="C32" s="14" t="s">
        <v>89</v>
      </c>
      <c r="D32" s="9" t="str">
        <f>_xlfn.DISPIMG("ID_73308A695A3D4F8B846213976001B8B4",1)</f>
        <v>=DISPIMG("ID_73308A695A3D4F8B846213976001B8B4",1)</v>
      </c>
      <c r="E32" s="11" t="s">
        <v>87</v>
      </c>
      <c r="F32" s="15">
        <v>240</v>
      </c>
      <c r="G32" s="15" t="s">
        <v>27</v>
      </c>
      <c r="H32" s="31"/>
      <c r="I32" s="31"/>
      <c r="J32" s="16"/>
    </row>
    <row r="33" s="1" customFormat="1" ht="65" customHeight="1" spans="1:10">
      <c r="A33" s="9">
        <v>31</v>
      </c>
      <c r="B33" s="17" t="s">
        <v>90</v>
      </c>
      <c r="C33" s="14" t="s">
        <v>91</v>
      </c>
      <c r="D33" s="9" t="str">
        <f>_xlfn.DISPIMG("ID_43F816B8FC5E4BAA90148A152CD2EDD9",1)</f>
        <v>=DISPIMG("ID_43F816B8FC5E4BAA90148A152CD2EDD9",1)</v>
      </c>
      <c r="E33" s="11" t="s">
        <v>92</v>
      </c>
      <c r="F33" s="15">
        <v>240</v>
      </c>
      <c r="G33" s="15" t="s">
        <v>27</v>
      </c>
      <c r="H33" s="31"/>
      <c r="I33" s="31"/>
      <c r="J33" s="16"/>
    </row>
    <row r="34" s="1" customFormat="1" ht="65" customHeight="1" spans="1:10">
      <c r="A34" s="9">
        <v>32</v>
      </c>
      <c r="B34" s="19" t="s">
        <v>93</v>
      </c>
      <c r="C34" s="12" t="s">
        <v>22</v>
      </c>
      <c r="D34" s="9" t="str">
        <f>_xlfn.DISPIMG("ID_45C97B59CE794AFBB49FBD3AC07578A0",1)</f>
        <v>=DISPIMG("ID_45C97B59CE794AFBB49FBD3AC07578A0",1)</v>
      </c>
      <c r="E34" s="12" t="s">
        <v>94</v>
      </c>
      <c r="F34" s="15">
        <v>240</v>
      </c>
      <c r="G34" s="9" t="s">
        <v>27</v>
      </c>
      <c r="H34" s="30"/>
      <c r="I34" s="31"/>
      <c r="J34" s="16"/>
    </row>
    <row r="35" s="1" customFormat="1" ht="65" customHeight="1" spans="1:10">
      <c r="A35" s="9">
        <v>33</v>
      </c>
      <c r="B35" s="20" t="s">
        <v>95</v>
      </c>
      <c r="C35" s="12" t="s">
        <v>22</v>
      </c>
      <c r="D35" s="11" t="str">
        <f>_xlfn.DISPIMG("ID_7CAB014285F4433F9ED926BD4F6A4550",1)</f>
        <v>=DISPIMG("ID_7CAB014285F4433F9ED926BD4F6A4550",1)</v>
      </c>
      <c r="E35" s="11" t="s">
        <v>96</v>
      </c>
      <c r="F35" s="15">
        <v>5</v>
      </c>
      <c r="G35" s="15" t="s">
        <v>20</v>
      </c>
      <c r="H35" s="30"/>
      <c r="I35" s="31"/>
      <c r="J35" s="16"/>
    </row>
    <row r="36" s="1" customFormat="1" ht="39" customHeight="1" spans="1:10">
      <c r="A36" s="9">
        <v>34</v>
      </c>
      <c r="B36" s="20" t="s">
        <v>97</v>
      </c>
      <c r="C36" s="12" t="s">
        <v>22</v>
      </c>
      <c r="D36" s="9" t="str">
        <f>_xlfn.DISPIMG("ID_0E02C4CD6D5F4142A343630D15058D20",1)</f>
        <v>=DISPIMG("ID_0E02C4CD6D5F4142A343630D15058D20",1)</v>
      </c>
      <c r="E36" s="11" t="s">
        <v>96</v>
      </c>
      <c r="F36" s="15">
        <v>2</v>
      </c>
      <c r="G36" s="15" t="s">
        <v>27</v>
      </c>
      <c r="H36" s="30"/>
      <c r="I36" s="31"/>
      <c r="J36" s="16"/>
    </row>
    <row r="37" s="1" customFormat="1" ht="68" customHeight="1" spans="1:10">
      <c r="A37" s="9">
        <v>35</v>
      </c>
      <c r="B37" s="20" t="s">
        <v>98</v>
      </c>
      <c r="C37" s="12" t="s">
        <v>65</v>
      </c>
      <c r="D37" s="9" t="str">
        <f>_xlfn.DISPIMG("ID_1DE85111CAAA431BB7AA4F4306E807F9",1)</f>
        <v>=DISPIMG("ID_1DE85111CAAA431BB7AA4F4306E807F9",1)</v>
      </c>
      <c r="E37" s="11" t="s">
        <v>99</v>
      </c>
      <c r="F37" s="15">
        <v>5</v>
      </c>
      <c r="G37" s="15" t="s">
        <v>27</v>
      </c>
      <c r="H37" s="30"/>
      <c r="I37" s="31"/>
      <c r="J37" s="16"/>
    </row>
    <row r="38" s="1" customFormat="1" ht="68" customHeight="1" spans="1:10">
      <c r="A38" s="9">
        <v>36</v>
      </c>
      <c r="B38" s="12" t="s">
        <v>100</v>
      </c>
      <c r="C38" s="12" t="s">
        <v>101</v>
      </c>
      <c r="D38" s="9" t="str">
        <f>_xlfn.DISPIMG("ID_0230199B2C0F4BDEAD38F71BA2798B6A",1)</f>
        <v>=DISPIMG("ID_0230199B2C0F4BDEAD38F71BA2798B6A",1)</v>
      </c>
      <c r="E38" s="12" t="s">
        <v>102</v>
      </c>
      <c r="F38" s="12">
        <v>20</v>
      </c>
      <c r="G38" s="12" t="s">
        <v>103</v>
      </c>
      <c r="H38" s="30"/>
      <c r="I38" s="31"/>
      <c r="J38" s="16"/>
    </row>
    <row r="39" s="1" customFormat="1" ht="68" customHeight="1" spans="1:10">
      <c r="A39" s="9">
        <v>37</v>
      </c>
      <c r="B39" s="12" t="s">
        <v>104</v>
      </c>
      <c r="C39" s="12" t="s">
        <v>105</v>
      </c>
      <c r="D39" s="9" t="str">
        <f>_xlfn.DISPIMG("ID_AAB938282B9F42AEA08C2AE1356A3F6A",1)</f>
        <v>=DISPIMG("ID_AAB938282B9F42AEA08C2AE1356A3F6A",1)</v>
      </c>
      <c r="E39" s="12" t="s">
        <v>106</v>
      </c>
      <c r="F39" s="12">
        <v>10</v>
      </c>
      <c r="G39" s="12" t="s">
        <v>84</v>
      </c>
      <c r="H39" s="30"/>
      <c r="I39" s="31"/>
      <c r="J39" s="16"/>
    </row>
    <row r="40" s="1" customFormat="1" ht="68" customHeight="1" spans="1:10">
      <c r="A40" s="9">
        <v>38</v>
      </c>
      <c r="B40" s="12" t="s">
        <v>107</v>
      </c>
      <c r="C40" s="16" t="s">
        <v>108</v>
      </c>
      <c r="D40" s="9" t="str">
        <f>_xlfn.DISPIMG("ID_C4FC2B84BA3E41178F98B813C6F251AB",1)</f>
        <v>=DISPIMG("ID_C4FC2B84BA3E41178F98B813C6F251AB",1)</v>
      </c>
      <c r="E40" s="12" t="s">
        <v>109</v>
      </c>
      <c r="F40" s="12">
        <v>5</v>
      </c>
      <c r="G40" s="12" t="s">
        <v>27</v>
      </c>
      <c r="H40" s="30"/>
      <c r="I40" s="31"/>
      <c r="J40" s="16"/>
    </row>
    <row r="41" s="1" customFormat="1" ht="68" customHeight="1" spans="1:10">
      <c r="A41" s="9">
        <v>39</v>
      </c>
      <c r="B41" s="12" t="s">
        <v>110</v>
      </c>
      <c r="C41" s="12" t="s">
        <v>111</v>
      </c>
      <c r="D41" s="9" t="str">
        <f>_xlfn.DISPIMG("ID_0B0025DB3AF7417CAC3C875CD3EE12F8",1)</f>
        <v>=DISPIMG("ID_0B0025DB3AF7417CAC3C875CD3EE12F8",1)</v>
      </c>
      <c r="E41" s="12" t="s">
        <v>112</v>
      </c>
      <c r="F41" s="12">
        <v>12</v>
      </c>
      <c r="G41" s="12" t="s">
        <v>27</v>
      </c>
      <c r="H41" s="30"/>
      <c r="I41" s="31"/>
      <c r="J41" s="16"/>
    </row>
    <row r="42" s="1" customFormat="1" ht="68" customHeight="1" spans="1:10">
      <c r="A42" s="9">
        <v>40</v>
      </c>
      <c r="B42" s="12" t="s">
        <v>113</v>
      </c>
      <c r="C42" s="12" t="s">
        <v>111</v>
      </c>
      <c r="D42" s="9" t="str">
        <f>_xlfn.DISPIMG("ID_F935DCA55E8444E0AC81F3D151E75591",1)</f>
        <v>=DISPIMG("ID_F935DCA55E8444E0AC81F3D151E75591",1)</v>
      </c>
      <c r="E42" s="12" t="s">
        <v>112</v>
      </c>
      <c r="F42" s="12">
        <v>12</v>
      </c>
      <c r="G42" s="12" t="s">
        <v>27</v>
      </c>
      <c r="H42" s="30"/>
      <c r="I42" s="31"/>
      <c r="J42" s="16"/>
    </row>
    <row r="43" s="1" customFormat="1" ht="68" customHeight="1" spans="1:10">
      <c r="A43" s="9">
        <v>41</v>
      </c>
      <c r="B43" s="12" t="s">
        <v>114</v>
      </c>
      <c r="C43" s="9" t="s">
        <v>115</v>
      </c>
      <c r="D43" s="9" t="str">
        <f>_xlfn.DISPIMG("ID_1AD81934896F4BBDA660C6BB55927E6A",1)</f>
        <v>=DISPIMG("ID_1AD81934896F4BBDA660C6BB55927E6A",1)</v>
      </c>
      <c r="E43" s="12" t="s">
        <v>116</v>
      </c>
      <c r="F43" s="12">
        <v>10</v>
      </c>
      <c r="G43" s="12" t="s">
        <v>27</v>
      </c>
      <c r="H43" s="30"/>
      <c r="I43" s="31"/>
      <c r="J43" s="16"/>
    </row>
    <row r="44" s="1" customFormat="1" ht="68" customHeight="1" spans="1:10">
      <c r="A44" s="9">
        <v>42</v>
      </c>
      <c r="B44" s="12" t="s">
        <v>114</v>
      </c>
      <c r="C44" s="9" t="s">
        <v>117</v>
      </c>
      <c r="D44" s="9" t="str">
        <f>_xlfn.DISPIMG("ID_1EC988F8FF0049AF96C22BBA5A621E35",1)</f>
        <v>=DISPIMG("ID_1EC988F8FF0049AF96C22BBA5A621E35",1)</v>
      </c>
      <c r="E44" s="12" t="s">
        <v>116</v>
      </c>
      <c r="F44" s="12">
        <v>10</v>
      </c>
      <c r="G44" s="12" t="s">
        <v>27</v>
      </c>
      <c r="H44" s="30"/>
      <c r="I44" s="31"/>
      <c r="J44" s="16"/>
    </row>
    <row r="45" s="1" customFormat="1" ht="68" customHeight="1" spans="1:10">
      <c r="A45" s="9">
        <v>43</v>
      </c>
      <c r="B45" s="21" t="s">
        <v>118</v>
      </c>
      <c r="C45" s="16" t="s">
        <v>22</v>
      </c>
      <c r="D45" s="16"/>
      <c r="E45" s="16" t="s">
        <v>119</v>
      </c>
      <c r="F45" s="16">
        <v>20</v>
      </c>
      <c r="G45" s="16" t="s">
        <v>84</v>
      </c>
      <c r="H45" s="30"/>
      <c r="I45" s="31"/>
      <c r="J45" s="16"/>
    </row>
    <row r="46" s="1" customFormat="1" ht="68" customHeight="1" spans="1:10">
      <c r="A46" s="9">
        <v>44</v>
      </c>
      <c r="B46" s="16" t="s">
        <v>120</v>
      </c>
      <c r="C46" s="16" t="s">
        <v>121</v>
      </c>
      <c r="D46" s="16" t="str">
        <f>_xlfn.DISPIMG("ID_B572A40F9217466C9F29F0C59B29AECE",1)</f>
        <v>=DISPIMG("ID_B572A40F9217466C9F29F0C59B29AECE",1)</v>
      </c>
      <c r="E46" s="16" t="s">
        <v>122</v>
      </c>
      <c r="F46" s="16">
        <v>20</v>
      </c>
      <c r="G46" s="16" t="s">
        <v>123</v>
      </c>
      <c r="H46" s="30"/>
      <c r="I46" s="31"/>
      <c r="J46" s="16"/>
    </row>
    <row r="47" s="1" customFormat="1" ht="68" customHeight="1" spans="1:10">
      <c r="A47" s="9">
        <v>45</v>
      </c>
      <c r="B47" s="12" t="s">
        <v>124</v>
      </c>
      <c r="C47" s="12" t="s">
        <v>22</v>
      </c>
      <c r="D47" s="9" t="str">
        <f>_xlfn.DISPIMG("ID_69A6A2539A20448CA1CE2EDDB43DE287",1)</f>
        <v>=DISPIMG("ID_69A6A2539A20448CA1CE2EDDB43DE287",1)</v>
      </c>
      <c r="E47" s="12" t="s">
        <v>125</v>
      </c>
      <c r="F47" s="12">
        <v>10</v>
      </c>
      <c r="G47" s="12" t="s">
        <v>126</v>
      </c>
      <c r="H47" s="30"/>
      <c r="I47" s="31"/>
      <c r="J47" s="16"/>
    </row>
    <row r="48" s="1" customFormat="1" ht="94" customHeight="1" spans="1:10">
      <c r="A48" s="9">
        <v>46</v>
      </c>
      <c r="B48" s="12" t="s">
        <v>127</v>
      </c>
      <c r="C48" s="22" t="s">
        <v>128</v>
      </c>
      <c r="D48" s="23" t="str">
        <f>_xlfn.DISPIMG("ID_36E7EBEC2EA04EF99C009FD33AF2BD10",1)</f>
        <v>=DISPIMG("ID_36E7EBEC2EA04EF99C009FD33AF2BD10",1)</v>
      </c>
      <c r="E48" s="23" t="s">
        <v>129</v>
      </c>
      <c r="F48" s="34">
        <v>2</v>
      </c>
      <c r="G48" s="9" t="s">
        <v>27</v>
      </c>
      <c r="H48" s="35"/>
      <c r="I48" s="31"/>
      <c r="J48" s="16"/>
    </row>
    <row r="49" s="1" customFormat="1" ht="149" customHeight="1" spans="1:10">
      <c r="A49" s="9">
        <v>47</v>
      </c>
      <c r="B49" s="12" t="s">
        <v>130</v>
      </c>
      <c r="C49" s="22" t="s">
        <v>131</v>
      </c>
      <c r="D49" s="12" t="str">
        <f>_xlfn.DISPIMG("ID_A09026A13AE442ADBA089023291A73B5",1)</f>
        <v>=DISPIMG("ID_A09026A13AE442ADBA089023291A73B5",1)</v>
      </c>
      <c r="E49" s="23" t="s">
        <v>132</v>
      </c>
      <c r="F49" s="34">
        <v>3</v>
      </c>
      <c r="G49" s="9" t="s">
        <v>63</v>
      </c>
      <c r="H49" s="35"/>
      <c r="I49" s="31"/>
      <c r="J49" s="16"/>
    </row>
    <row r="50" s="1" customFormat="1" ht="96" customHeight="1" spans="1:10">
      <c r="A50" s="9"/>
      <c r="B50" s="12"/>
      <c r="C50" s="22"/>
      <c r="D50" s="12"/>
      <c r="E50" s="23"/>
      <c r="F50" s="34"/>
      <c r="G50" s="9"/>
      <c r="H50" s="35"/>
      <c r="I50" s="31"/>
      <c r="J50" s="16"/>
    </row>
    <row r="51" s="1" customFormat="1" ht="96" customHeight="1" spans="1:10">
      <c r="A51" s="9"/>
      <c r="B51" s="12"/>
      <c r="C51" s="22"/>
      <c r="D51" s="12"/>
      <c r="E51" s="23"/>
      <c r="F51" s="34"/>
      <c r="G51" s="9"/>
      <c r="H51" s="35"/>
      <c r="I51" s="31"/>
      <c r="J51" s="16"/>
    </row>
    <row r="52" s="1" customFormat="1" ht="68" customHeight="1" spans="1:10">
      <c r="A52" s="9"/>
      <c r="B52" s="12"/>
      <c r="C52" s="12"/>
      <c r="D52" s="9"/>
      <c r="E52" s="12"/>
      <c r="F52" s="9"/>
      <c r="G52" s="9"/>
      <c r="H52" s="36"/>
      <c r="I52" s="31"/>
      <c r="J52" s="16"/>
    </row>
    <row r="53" s="1" customFormat="1" ht="225" customHeight="1" spans="1:10">
      <c r="A53" s="9"/>
      <c r="B53" s="12"/>
      <c r="C53" s="12"/>
      <c r="D53" s="9"/>
      <c r="E53" s="12"/>
      <c r="F53" s="9"/>
      <c r="G53" s="9"/>
      <c r="H53" s="36"/>
      <c r="I53" s="31"/>
      <c r="J53" s="16"/>
    </row>
    <row r="54" s="3" customFormat="1" ht="115" customHeight="1" spans="1:10">
      <c r="A54" s="9"/>
      <c r="B54" s="12"/>
      <c r="C54" s="12"/>
      <c r="D54" s="9"/>
      <c r="E54" s="12"/>
      <c r="F54" s="9"/>
      <c r="G54" s="9"/>
      <c r="H54" s="36"/>
      <c r="I54" s="31"/>
      <c r="J54" s="42"/>
    </row>
    <row r="55" s="4" customFormat="1" ht="97" customHeight="1" spans="1:10">
      <c r="A55" s="9"/>
      <c r="B55" s="12"/>
      <c r="C55" s="12"/>
      <c r="D55" s="24"/>
      <c r="E55" s="37"/>
      <c r="F55" s="9"/>
      <c r="G55" s="9"/>
      <c r="H55" s="36"/>
      <c r="I55" s="31"/>
      <c r="J55" s="16"/>
    </row>
    <row r="56" s="4" customFormat="1" ht="72" customHeight="1" spans="1:10">
      <c r="A56" s="9"/>
      <c r="B56" s="12"/>
      <c r="C56" s="9"/>
      <c r="D56" s="24"/>
      <c r="E56" s="37"/>
      <c r="F56" s="9"/>
      <c r="G56" s="9"/>
      <c r="H56" s="36"/>
      <c r="I56" s="31"/>
      <c r="J56" s="16"/>
    </row>
    <row r="57" s="1" customFormat="1" ht="39" customHeight="1" spans="1:10">
      <c r="A57" s="16"/>
      <c r="B57" s="25" t="s">
        <v>133</v>
      </c>
      <c r="C57" s="26"/>
      <c r="D57" s="26"/>
      <c r="E57" s="38">
        <f>I57</f>
        <v>0</v>
      </c>
      <c r="F57" s="39"/>
      <c r="G57" s="39"/>
      <c r="H57" s="40"/>
      <c r="I57" s="39">
        <f>SUM(I3:I56)</f>
        <v>0</v>
      </c>
      <c r="J57" s="16"/>
    </row>
    <row r="58" ht="33" customHeight="1"/>
  </sheetData>
  <mergeCells count="1">
    <mergeCell ref="A1:J1"/>
  </mergeCells>
  <printOptions horizontalCentered="1" verticalCentered="1"/>
  <pageMargins left="0.196527777777778" right="0.196527777777778" top="0.196527777777778" bottom="0.196527777777778" header="0.298611111111111" footer="0.298611111111111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厨房杂件3.7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凉夏</cp:lastModifiedBy>
  <dcterms:created xsi:type="dcterms:W3CDTF">2023-05-13T19:15:00Z</dcterms:created>
  <dcterms:modified xsi:type="dcterms:W3CDTF">2025-09-01T15:37:47Z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2052-7.2.1.8947</vt:lpwstr>
  </property>
  <property fmtid="{D5CDD505-2E9C-101B-9397-08002B2CF9AE}" pid="3" name="ICV">
    <vt:lpwstr>CB3C231145628F18451EB56845E5922E_43</vt:lpwstr>
  </property>
</Properties>
</file>